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56\"/>
    </mc:Choice>
  </mc:AlternateContent>
  <xr:revisionPtr revIDLastSave="0" documentId="13_ncr:1_{CFE2FE07-BA9A-441A-83BF-7B2A9D77A187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518-02-01" sheetId="5" r:id="rId5"/>
    <sheet name="ОСР 518-09-01" sheetId="6" r:id="rId6"/>
    <sheet name="ОСР 518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E71" i="2"/>
  <c r="E72" i="2" s="1"/>
  <c r="E74" i="2" s="1"/>
  <c r="E75" i="2" s="1"/>
  <c r="E76" i="2" s="1"/>
  <c r="G70" i="2"/>
  <c r="G71" i="2" s="1"/>
  <c r="G72" i="2" s="1"/>
  <c r="G74" i="2" s="1"/>
  <c r="G75" i="2" s="1"/>
  <c r="G76" i="2" s="1"/>
  <c r="C39" i="1" s="1"/>
  <c r="F70" i="2"/>
  <c r="F71" i="2" s="1"/>
  <c r="F72" i="2" s="1"/>
  <c r="F74" i="2" s="1"/>
  <c r="F75" i="2" s="1"/>
  <c r="F76" i="2" s="1"/>
  <c r="C38" i="1" s="1"/>
  <c r="E70" i="2"/>
  <c r="D70" i="2"/>
  <c r="D71" i="2" s="1"/>
  <c r="G61" i="2"/>
  <c r="F61" i="2"/>
  <c r="E61" i="2"/>
  <c r="D61" i="2"/>
  <c r="H61" i="2" s="1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1" i="1" l="1"/>
  <c r="H39" i="2"/>
  <c r="H33" i="2"/>
  <c r="H23" i="2"/>
  <c r="H42" i="2"/>
  <c r="H71" i="2"/>
  <c r="D72" i="2"/>
  <c r="H70" i="2"/>
  <c r="H72" i="2" l="1"/>
  <c r="D74" i="2"/>
  <c r="D75" i="2" l="1"/>
  <c r="H74" i="2"/>
  <c r="D76" i="2" l="1"/>
  <c r="C37" i="1" s="1"/>
  <c r="C40" i="1" s="1"/>
  <c r="H75" i="2"/>
  <c r="C42" i="1" l="1"/>
  <c r="C44" i="1" s="1"/>
  <c r="C46" i="1" s="1"/>
  <c r="C41" i="1"/>
  <c r="H76" i="2"/>
</calcChain>
</file>

<file path=xl/sharedStrings.xml><?xml version="1.0" encoding="utf-8"?>
<sst xmlns="http://schemas.openxmlformats.org/spreadsheetml/2006/main" count="412" uniqueCount="168">
  <si>
    <t>СВОДКА ЗАТРАТ</t>
  </si>
  <si>
    <t>P_0956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</si>
  <si>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</si>
  <si>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</si>
  <si>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</si>
  <si>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</si>
  <si>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</si>
  <si>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</si>
  <si>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</si>
  <si>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</si>
  <si>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</si>
  <si>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</si>
  <si>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</si>
  <si>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</si>
  <si>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</si>
  <si>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</si>
  <si>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</si>
  <si>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</si>
  <si>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</si>
  <si>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</si>
  <si>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</si>
  <si>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</si>
  <si>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</si>
  <si>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</si>
  <si>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</si>
  <si>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</si>
  <si>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</si>
  <si>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</si>
  <si>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</si>
  <si>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</si>
  <si>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</si>
  <si>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</si>
  <si>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</si>
  <si>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</si>
  <si>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</si>
  <si>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</si>
  <si>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</si>
  <si>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</si>
  <si>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</si>
  <si>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</si>
  <si>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</si>
  <si>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</si>
  <si>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</si>
  <si>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</si>
  <si>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</si>
  <si>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</si>
  <si>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</si>
  <si>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</si>
  <si>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</si>
  <si>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</si>
  <si>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</si>
  <si>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</si>
  <si>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</si>
  <si>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</si>
  <si>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</si>
  <si>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</si>
  <si>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</si>
  <si>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</si>
  <si>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</si>
  <si>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</si>
  <si>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</si>
  <si>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</si>
  <si>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</si>
  <si>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</si>
  <si>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</si>
  <si>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</si>
  <si>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</si>
  <si>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</si>
  <si>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</si>
  <si>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</si>
  <si>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</si>
  <si>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</si>
  <si>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</si>
  <si>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</si>
  <si>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</si>
  <si>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</si>
  <si>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</si>
  <si>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</si>
  <si>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</si>
  <si>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</si>
  <si>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</si>
  <si>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</si>
  <si>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</si>
  <si>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</si>
  <si>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</si>
  <si>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</si>
  <si>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</si>
  <si>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</si>
  <si>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</si>
  <si>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</si>
  <si>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</si>
  <si>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</si>
  <si>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</si>
  <si>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</si>
  <si>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</si>
  <si>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</si>
  <si>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</si>
  <si>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</si>
  <si>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</si>
  <si>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</si>
  <si>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</si>
  <si>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</si>
  <si>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</si>
  <si>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</si>
  <si>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</si>
  <si>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</si>
  <si>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</si>
  <si>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</si>
  <si>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</si>
  <si>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</si>
  <si>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</si>
  <si>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</si>
  <si>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</si>
  <si>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</si>
  <si>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</si>
  <si>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</si>
  <si>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</si>
  <si>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</si>
  <si>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</si>
  <si>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</si>
  <si>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</si>
  <si>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</si>
  <si>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</si>
  <si>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</si>
  <si>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</si>
  <si>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</si>
  <si>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518-02-01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</si>
  <si>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</si>
  <si>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</si>
  <si>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</si>
  <si>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</si>
  <si>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ОСР 518-12-01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</si>
  <si>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</si>
  <si>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</si>
  <si>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</si>
  <si>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</si>
  <si>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</si>
  <si>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</si>
  <si>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</si>
  <si>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</si>
  <si>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</si>
  <si>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</si>
  <si>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</si>
  <si>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</si>
  <si>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</si>
  <si>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</si>
  <si>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</si>
  <si>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</si>
  <si>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</si>
  <si>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</si>
  <si>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</si>
  <si>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</si>
  <si>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</si>
  <si>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</si>
  <si>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</si>
  <si>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</si>
  <si>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</si>
  <si>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</si>
  <si>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</si>
  <si>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</si>
  <si>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</si>
  <si>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</si>
  <si>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</si>
  <si>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</si>
  <si>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</si>
  <si>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</si>
  <si>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</si>
  <si>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КЛ-0,4кВ от ТП №1060606 (ТП-606) до 5-ДС-2 (двухцепная протяженностью 0,09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</si>
</sst>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8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151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152</v>
      </c>
      <c r="C26" s="54"/>
      <c r="D26" s="51"/>
      <c r="E26" s="51"/>
      <c r="F26" s="51"/>
      <c r="G26" s="52"/>
      <c r="H26" s="52" t="s">
        <v>153</v>
      </c>
      <c r="I26" s="52"/>
    </row>
    <row r="27" spans="1:9" ht="16.95" customHeight="1" x14ac:dyDescent="0.3">
      <c r="A27" s="55" t="s">
        <v>6</v>
      </c>
      <c r="B27" s="53" t="s">
        <v>154</v>
      </c>
      <c r="C27" s="56">
        <v>0</v>
      </c>
      <c r="D27" s="57"/>
      <c r="E27" s="57"/>
      <c r="F27" s="57"/>
      <c r="G27" s="58" t="s">
        <v>155</v>
      </c>
      <c r="H27" s="58" t="s">
        <v>156</v>
      </c>
      <c r="I27" s="58" t="s">
        <v>157</v>
      </c>
    </row>
    <row r="28" spans="1:9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159</v>
      </c>
      <c r="C29" s="62">
        <f>ССР!G67*1.2</f>
        <v>630.73140431785203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630.73140431785203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160</v>
      </c>
      <c r="C31" s="62">
        <f>C30-ROUND(C30/1.2,5)</f>
        <v>105.121904317852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161</v>
      </c>
      <c r="C32" s="67">
        <f>C30*I39</f>
        <v>763.98878831457819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165</v>
      </c>
      <c r="C33" s="62">
        <v>0.76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166</v>
      </c>
      <c r="C34" s="67">
        <f>C32*C33</f>
        <v>580.63147911907947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162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152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154</v>
      </c>
      <c r="C37" s="76">
        <f>ССР!D76+ССР!E76</f>
        <v>3645.4991917865723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158</v>
      </c>
      <c r="C38" s="76">
        <f>ССР!F76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159</v>
      </c>
      <c r="C39" s="76">
        <f>ССР!G76-C29</f>
        <v>129.75519089732734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3775.2543826838996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160</v>
      </c>
      <c r="C41" s="62">
        <f>C40-ROUND(C40/1.2,5)</f>
        <v>629.20906268389945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161</v>
      </c>
      <c r="C42" s="77">
        <f>C40*I40</f>
        <v>4775.0307665195005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165</v>
      </c>
      <c r="C43" s="62">
        <f>C33</f>
        <v>0.76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166</v>
      </c>
      <c r="C44" s="67">
        <f>C42*C43</f>
        <v>3629.0233825548203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163</v>
      </c>
      <c r="C46" s="103">
        <f>C34+C44</f>
        <v>4209.6548616739001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51.585997544736003</v>
      </c>
      <c r="H13" s="19">
        <v>51.585997544736003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51.585997544736003</v>
      </c>
      <c r="H14" s="19">
        <v>51.585997544736003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E52"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84</v>
      </c>
      <c r="B3" s="94"/>
      <c r="C3" s="45"/>
      <c r="D3" s="43">
        <v>0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0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6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87</v>
      </c>
      <c r="B8" s="98"/>
      <c r="C8" s="95" t="s">
        <v>121</v>
      </c>
      <c r="D8" s="44">
        <v>0</v>
      </c>
      <c r="E8" s="41">
        <v>3.0000000000000001E-3</v>
      </c>
      <c r="F8" s="41" t="s">
        <v>119</v>
      </c>
      <c r="G8" s="44">
        <v>0</v>
      </c>
      <c r="H8" s="47"/>
    </row>
    <row r="9" spans="1:8" x14ac:dyDescent="0.3">
      <c r="A9" s="99">
        <v>1</v>
      </c>
      <c r="B9" s="42" t="s">
        <v>115</v>
      </c>
      <c r="C9" s="95"/>
      <c r="D9" s="44">
        <v>0</v>
      </c>
      <c r="E9" s="41"/>
      <c r="F9" s="41"/>
      <c r="G9" s="41"/>
      <c r="H9" s="96" t="s">
        <v>120</v>
      </c>
    </row>
    <row r="10" spans="1:8" x14ac:dyDescent="0.3">
      <c r="A10" s="95"/>
      <c r="B10" s="42" t="s">
        <v>116</v>
      </c>
      <c r="C10" s="95"/>
      <c r="D10" s="44">
        <v>0</v>
      </c>
      <c r="E10" s="41"/>
      <c r="F10" s="41"/>
      <c r="G10" s="41"/>
      <c r="H10" s="96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65</v>
      </c>
      <c r="B13" s="94"/>
      <c r="C13" s="37"/>
      <c r="D13" s="43">
        <v>348.16733400586998</v>
      </c>
      <c r="E13" s="41"/>
      <c r="F13" s="41"/>
      <c r="G13" s="41"/>
      <c r="H13" s="47"/>
    </row>
    <row r="14" spans="1:8" x14ac:dyDescent="0.3">
      <c r="A14" s="95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296.58133646113998</v>
      </c>
      <c r="E17" s="41"/>
      <c r="F17" s="41"/>
      <c r="G17" s="41"/>
      <c r="H17" s="47"/>
    </row>
    <row r="18" spans="1:8" x14ac:dyDescent="0.3">
      <c r="A18" s="97" t="s">
        <v>65</v>
      </c>
      <c r="B18" s="98"/>
      <c r="C18" s="95" t="s">
        <v>121</v>
      </c>
      <c r="D18" s="44">
        <v>296.58133646113998</v>
      </c>
      <c r="E18" s="41">
        <v>3.0000000000000001E-3</v>
      </c>
      <c r="F18" s="41" t="s">
        <v>119</v>
      </c>
      <c r="G18" s="44">
        <v>98860.445487044999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6" t="s">
        <v>120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118</v>
      </c>
      <c r="C22" s="95"/>
      <c r="D22" s="44">
        <v>296.58133646113998</v>
      </c>
      <c r="E22" s="41"/>
      <c r="F22" s="41"/>
      <c r="G22" s="41"/>
      <c r="H22" s="96"/>
    </row>
    <row r="23" spans="1:8" x14ac:dyDescent="0.3">
      <c r="A23" s="95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348.16733400586998</v>
      </c>
      <c r="E26" s="41"/>
      <c r="F26" s="41"/>
      <c r="G26" s="41"/>
      <c r="H26" s="47"/>
    </row>
    <row r="27" spans="1:8" x14ac:dyDescent="0.3">
      <c r="A27" s="97" t="s">
        <v>65</v>
      </c>
      <c r="B27" s="98"/>
      <c r="C27" s="95" t="s">
        <v>125</v>
      </c>
      <c r="D27" s="44">
        <v>51.585997544736003</v>
      </c>
      <c r="E27" s="41">
        <v>0.09</v>
      </c>
      <c r="F27" s="41" t="s">
        <v>124</v>
      </c>
      <c r="G27" s="44">
        <v>573.17775049705995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6" t="s">
        <v>27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118</v>
      </c>
      <c r="C31" s="95"/>
      <c r="D31" s="44">
        <v>51.585997544736003</v>
      </c>
      <c r="E31" s="41"/>
      <c r="F31" s="41"/>
      <c r="G31" s="41"/>
      <c r="H31" s="96"/>
    </row>
    <row r="32" spans="1:8" ht="24.6" x14ac:dyDescent="0.3">
      <c r="A32" s="100" t="s">
        <v>92</v>
      </c>
      <c r="B32" s="94"/>
      <c r="C32" s="37"/>
      <c r="D32" s="43">
        <v>1888.0941176470999</v>
      </c>
      <c r="E32" s="41"/>
      <c r="F32" s="41"/>
      <c r="G32" s="41"/>
      <c r="H32" s="47"/>
    </row>
    <row r="33" spans="1:8" x14ac:dyDescent="0.3">
      <c r="A33" s="95" t="s">
        <v>126</v>
      </c>
      <c r="B33" s="42" t="s">
        <v>115</v>
      </c>
      <c r="C33" s="37"/>
      <c r="D33" s="43">
        <v>1771.8352941175999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116.25882352940999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7" t="s">
        <v>94</v>
      </c>
      <c r="B37" s="98"/>
      <c r="C37" s="95" t="s">
        <v>128</v>
      </c>
      <c r="D37" s="44">
        <v>1888.0941176470999</v>
      </c>
      <c r="E37" s="41">
        <v>4.4999999999999998E-2</v>
      </c>
      <c r="F37" s="41" t="s">
        <v>124</v>
      </c>
      <c r="G37" s="44">
        <v>41957.647058823997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1771.8352941175999</v>
      </c>
      <c r="E38" s="41"/>
      <c r="F38" s="41"/>
      <c r="G38" s="41"/>
      <c r="H38" s="96" t="s">
        <v>127</v>
      </c>
    </row>
    <row r="39" spans="1:8" x14ac:dyDescent="0.3">
      <c r="A39" s="95"/>
      <c r="B39" s="42" t="s">
        <v>116</v>
      </c>
      <c r="C39" s="95"/>
      <c r="D39" s="44">
        <v>116.25882352940999</v>
      </c>
      <c r="E39" s="41"/>
      <c r="F39" s="41"/>
      <c r="G39" s="41"/>
      <c r="H39" s="96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118</v>
      </c>
      <c r="C41" s="95"/>
      <c r="D41" s="44">
        <v>0</v>
      </c>
      <c r="E41" s="41"/>
      <c r="F41" s="41"/>
      <c r="G41" s="41"/>
      <c r="H41" s="96"/>
    </row>
    <row r="42" spans="1:8" ht="24.6" x14ac:dyDescent="0.3">
      <c r="A42" s="100" t="s">
        <v>57</v>
      </c>
      <c r="B42" s="94"/>
      <c r="C42" s="37"/>
      <c r="D42" s="43">
        <v>5.3484959441645996</v>
      </c>
      <c r="E42" s="41"/>
      <c r="F42" s="41"/>
      <c r="G42" s="41"/>
      <c r="H42" s="47"/>
    </row>
    <row r="43" spans="1:8" x14ac:dyDescent="0.3">
      <c r="A43" s="95" t="s">
        <v>129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2.6272058823529001</v>
      </c>
      <c r="E46" s="41"/>
      <c r="F46" s="41"/>
      <c r="G46" s="41"/>
      <c r="H46" s="47"/>
    </row>
    <row r="47" spans="1:8" x14ac:dyDescent="0.3">
      <c r="A47" s="97" t="s">
        <v>97</v>
      </c>
      <c r="B47" s="98"/>
      <c r="C47" s="95" t="s">
        <v>128</v>
      </c>
      <c r="D47" s="44">
        <v>2.6272058823529001</v>
      </c>
      <c r="E47" s="41">
        <v>4.4999999999999998E-2</v>
      </c>
      <c r="F47" s="41" t="s">
        <v>124</v>
      </c>
      <c r="G47" s="44">
        <v>58.382352941176002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0</v>
      </c>
      <c r="E48" s="41"/>
      <c r="F48" s="41"/>
      <c r="G48" s="41"/>
      <c r="H48" s="96" t="s">
        <v>127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118</v>
      </c>
      <c r="C51" s="95"/>
      <c r="D51" s="44">
        <v>2.6272058823529001</v>
      </c>
      <c r="E51" s="41"/>
      <c r="F51" s="41"/>
      <c r="G51" s="41"/>
      <c r="H51" s="96"/>
    </row>
    <row r="52" spans="1:8" x14ac:dyDescent="0.3">
      <c r="A52" s="95" t="s">
        <v>130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5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118</v>
      </c>
      <c r="C55" s="37"/>
      <c r="D55" s="43">
        <v>5.3484959441645996</v>
      </c>
      <c r="E55" s="41"/>
      <c r="F55" s="41"/>
      <c r="G55" s="41"/>
      <c r="H55" s="47"/>
    </row>
    <row r="56" spans="1:8" x14ac:dyDescent="0.3">
      <c r="A56" s="97" t="s">
        <v>104</v>
      </c>
      <c r="B56" s="98"/>
      <c r="C56" s="95" t="s">
        <v>125</v>
      </c>
      <c r="D56" s="44">
        <v>2.7212900618116</v>
      </c>
      <c r="E56" s="41">
        <v>0.09</v>
      </c>
      <c r="F56" s="41" t="s">
        <v>124</v>
      </c>
      <c r="G56" s="44">
        <v>30.236556242351998</v>
      </c>
      <c r="H56" s="47"/>
    </row>
    <row r="57" spans="1:8" x14ac:dyDescent="0.3">
      <c r="A57" s="99">
        <v>1</v>
      </c>
      <c r="B57" s="42" t="s">
        <v>115</v>
      </c>
      <c r="C57" s="95"/>
      <c r="D57" s="44">
        <v>0</v>
      </c>
      <c r="E57" s="41"/>
      <c r="F57" s="41"/>
      <c r="G57" s="41"/>
      <c r="H57" s="96" t="s">
        <v>27</v>
      </c>
    </row>
    <row r="58" spans="1:8" x14ac:dyDescent="0.3">
      <c r="A58" s="95"/>
      <c r="B58" s="42" t="s">
        <v>116</v>
      </c>
      <c r="C58" s="95"/>
      <c r="D58" s="44">
        <v>0</v>
      </c>
      <c r="E58" s="41"/>
      <c r="F58" s="41"/>
      <c r="G58" s="41"/>
      <c r="H58" s="96"/>
    </row>
    <row r="59" spans="1:8" x14ac:dyDescent="0.3">
      <c r="A59" s="95"/>
      <c r="B59" s="42" t="s">
        <v>117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118</v>
      </c>
      <c r="C60" s="95"/>
      <c r="D60" s="44">
        <v>2.7212900618116</v>
      </c>
      <c r="E60" s="41"/>
      <c r="F60" s="41"/>
      <c r="G60" s="41"/>
      <c r="H60" s="96"/>
    </row>
    <row r="61" spans="1:8" ht="24.6" x14ac:dyDescent="0.3">
      <c r="A61" s="100" t="s">
        <v>99</v>
      </c>
      <c r="B61" s="94"/>
      <c r="C61" s="37"/>
      <c r="D61" s="43">
        <v>177.44216959234001</v>
      </c>
      <c r="E61" s="41"/>
      <c r="F61" s="41"/>
      <c r="G61" s="41"/>
      <c r="H61" s="47"/>
    </row>
    <row r="62" spans="1:8" x14ac:dyDescent="0.3">
      <c r="A62" s="95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5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118</v>
      </c>
      <c r="C65" s="37"/>
      <c r="D65" s="43">
        <v>177.44216959234001</v>
      </c>
      <c r="E65" s="41"/>
      <c r="F65" s="41"/>
      <c r="G65" s="41"/>
      <c r="H65" s="47"/>
    </row>
    <row r="66" spans="1:8" x14ac:dyDescent="0.3">
      <c r="A66" s="97" t="s">
        <v>99</v>
      </c>
      <c r="B66" s="98"/>
      <c r="C66" s="95" t="s">
        <v>128</v>
      </c>
      <c r="D66" s="44">
        <v>177.44216959234001</v>
      </c>
      <c r="E66" s="41">
        <v>4.4999999999999998E-2</v>
      </c>
      <c r="F66" s="41" t="s">
        <v>124</v>
      </c>
      <c r="G66" s="44">
        <v>3943.1593242741001</v>
      </c>
      <c r="H66" s="47"/>
    </row>
    <row r="67" spans="1:8" x14ac:dyDescent="0.3">
      <c r="A67" s="99">
        <v>1</v>
      </c>
      <c r="B67" s="42" t="s">
        <v>115</v>
      </c>
      <c r="C67" s="95"/>
      <c r="D67" s="44">
        <v>0</v>
      </c>
      <c r="E67" s="41"/>
      <c r="F67" s="41"/>
      <c r="G67" s="41"/>
      <c r="H67" s="96" t="s">
        <v>127</v>
      </c>
    </row>
    <row r="68" spans="1:8" x14ac:dyDescent="0.3">
      <c r="A68" s="95"/>
      <c r="B68" s="42" t="s">
        <v>116</v>
      </c>
      <c r="C68" s="95"/>
      <c r="D68" s="44">
        <v>0</v>
      </c>
      <c r="E68" s="41"/>
      <c r="F68" s="41"/>
      <c r="G68" s="41"/>
      <c r="H68" s="96"/>
    </row>
    <row r="69" spans="1:8" x14ac:dyDescent="0.3">
      <c r="A69" s="95"/>
      <c r="B69" s="42" t="s">
        <v>117</v>
      </c>
      <c r="C69" s="95"/>
      <c r="D69" s="44">
        <v>0</v>
      </c>
      <c r="E69" s="41"/>
      <c r="F69" s="41"/>
      <c r="G69" s="41"/>
      <c r="H69" s="96"/>
    </row>
    <row r="70" spans="1:8" x14ac:dyDescent="0.3">
      <c r="A70" s="95"/>
      <c r="B70" s="42" t="s">
        <v>118</v>
      </c>
      <c r="C70" s="95"/>
      <c r="D70" s="44">
        <v>177.44216959234001</v>
      </c>
      <c r="E70" s="41"/>
      <c r="F70" s="41"/>
      <c r="G70" s="41"/>
      <c r="H70" s="96"/>
    </row>
    <row r="71" spans="1:8" ht="24.6" x14ac:dyDescent="0.3">
      <c r="A71" s="100" t="s">
        <v>27</v>
      </c>
      <c r="B71" s="94"/>
      <c r="C71" s="37"/>
      <c r="D71" s="43">
        <v>894.96065034153003</v>
      </c>
      <c r="E71" s="41"/>
      <c r="F71" s="41"/>
      <c r="G71" s="41"/>
      <c r="H71" s="47"/>
    </row>
    <row r="72" spans="1:8" x14ac:dyDescent="0.3">
      <c r="A72" s="95" t="s">
        <v>132</v>
      </c>
      <c r="B72" s="42" t="s">
        <v>115</v>
      </c>
      <c r="C72" s="37"/>
      <c r="D72" s="43">
        <v>837.89859935791003</v>
      </c>
      <c r="E72" s="41"/>
      <c r="F72" s="41"/>
      <c r="G72" s="41"/>
      <c r="H72" s="47"/>
    </row>
    <row r="73" spans="1:8" x14ac:dyDescent="0.3">
      <c r="A73" s="95"/>
      <c r="B73" s="42" t="s">
        <v>116</v>
      </c>
      <c r="C73" s="37"/>
      <c r="D73" s="43">
        <v>57.062050983612998</v>
      </c>
      <c r="E73" s="41"/>
      <c r="F73" s="41"/>
      <c r="G73" s="41"/>
      <c r="H73" s="47"/>
    </row>
    <row r="74" spans="1:8" x14ac:dyDescent="0.3">
      <c r="A74" s="95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5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7" t="s">
        <v>102</v>
      </c>
      <c r="B76" s="98"/>
      <c r="C76" s="95" t="s">
        <v>125</v>
      </c>
      <c r="D76" s="44">
        <v>894.96065034153003</v>
      </c>
      <c r="E76" s="41">
        <v>0.09</v>
      </c>
      <c r="F76" s="41" t="s">
        <v>124</v>
      </c>
      <c r="G76" s="44">
        <v>9944.007226017</v>
      </c>
      <c r="H76" s="47"/>
    </row>
    <row r="77" spans="1:8" x14ac:dyDescent="0.3">
      <c r="A77" s="99">
        <v>1</v>
      </c>
      <c r="B77" s="42" t="s">
        <v>115</v>
      </c>
      <c r="C77" s="95"/>
      <c r="D77" s="44">
        <v>837.89859935791003</v>
      </c>
      <c r="E77" s="41"/>
      <c r="F77" s="41"/>
      <c r="G77" s="41"/>
      <c r="H77" s="96" t="s">
        <v>27</v>
      </c>
    </row>
    <row r="78" spans="1:8" x14ac:dyDescent="0.3">
      <c r="A78" s="95"/>
      <c r="B78" s="42" t="s">
        <v>116</v>
      </c>
      <c r="C78" s="95"/>
      <c r="D78" s="44">
        <v>57.062050983612998</v>
      </c>
      <c r="E78" s="41"/>
      <c r="F78" s="41"/>
      <c r="G78" s="41"/>
      <c r="H78" s="96"/>
    </row>
    <row r="79" spans="1:8" x14ac:dyDescent="0.3">
      <c r="A79" s="95"/>
      <c r="B79" s="42" t="s">
        <v>117</v>
      </c>
      <c r="C79" s="95"/>
      <c r="D79" s="44">
        <v>0</v>
      </c>
      <c r="E79" s="41"/>
      <c r="F79" s="41"/>
      <c r="G79" s="41"/>
      <c r="H79" s="96"/>
    </row>
    <row r="80" spans="1:8" x14ac:dyDescent="0.3">
      <c r="A80" s="95"/>
      <c r="B80" s="42" t="s">
        <v>118</v>
      </c>
      <c r="C80" s="95"/>
      <c r="D80" s="44">
        <v>0</v>
      </c>
      <c r="E80" s="41"/>
      <c r="F80" s="41"/>
      <c r="G80" s="41"/>
      <c r="H80" s="96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101" t="s">
        <v>133</v>
      </c>
      <c r="B83" s="101"/>
      <c r="C83" s="101"/>
      <c r="D83" s="101"/>
      <c r="E83" s="101"/>
      <c r="F83" s="101"/>
      <c r="G83" s="101"/>
      <c r="H83" s="101"/>
    </row>
    <row r="84" spans="1:8" x14ac:dyDescent="0.3">
      <c r="A84" s="101" t="s">
        <v>134</v>
      </c>
      <c r="B84" s="101"/>
      <c r="C84" s="101"/>
      <c r="D84" s="101"/>
      <c r="E84" s="101"/>
      <c r="F84" s="101"/>
      <c r="G84" s="101"/>
      <c r="H84" s="101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2:A55"/>
    <mergeCell ref="A56:B56"/>
    <mergeCell ref="H57:H60"/>
    <mergeCell ref="C56:C60"/>
    <mergeCell ref="A57:A60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124</v>
      </c>
      <c r="C4" s="27">
        <v>0.22897058823529001</v>
      </c>
      <c r="D4" s="27">
        <v>1662.7573397988001</v>
      </c>
      <c r="E4" s="26">
        <v>0.4</v>
      </c>
      <c r="F4" s="26"/>
      <c r="G4" s="27">
        <v>380.72252618627999</v>
      </c>
      <c r="H4" s="28"/>
    </row>
    <row r="5" spans="1:8" ht="39" customHeight="1" x14ac:dyDescent="0.3">
      <c r="A5" s="25" t="s">
        <v>145</v>
      </c>
      <c r="B5" s="26" t="s">
        <v>124</v>
      </c>
      <c r="C5" s="27">
        <v>1.3235294117647E-2</v>
      </c>
      <c r="D5" s="27">
        <v>1363.9187907776</v>
      </c>
      <c r="E5" s="26">
        <v>0.4</v>
      </c>
      <c r="F5" s="26"/>
      <c r="G5" s="27">
        <v>18.051866348527</v>
      </c>
      <c r="H5" s="28"/>
    </row>
    <row r="6" spans="1:8" ht="39" customHeight="1" x14ac:dyDescent="0.3">
      <c r="A6" s="25" t="s">
        <v>146</v>
      </c>
      <c r="B6" s="26" t="s">
        <v>124</v>
      </c>
      <c r="C6" s="27">
        <v>0.19985294117647001</v>
      </c>
      <c r="D6" s="27">
        <v>1049.6719013825</v>
      </c>
      <c r="E6" s="26">
        <v>0.4</v>
      </c>
      <c r="F6" s="26"/>
      <c r="G6" s="27">
        <v>209.78001676158999</v>
      </c>
      <c r="H6" s="28"/>
    </row>
    <row r="7" spans="1:8" ht="39" customHeight="1" x14ac:dyDescent="0.3">
      <c r="A7" s="25" t="s">
        <v>147</v>
      </c>
      <c r="B7" s="26" t="s">
        <v>124</v>
      </c>
      <c r="C7" s="27">
        <v>4.4999999999999998E-2</v>
      </c>
      <c r="D7" s="27">
        <v>6808.6826035618997</v>
      </c>
      <c r="E7" s="26">
        <v>0.4</v>
      </c>
      <c r="F7" s="26"/>
      <c r="G7" s="27">
        <v>306.39071716029002</v>
      </c>
      <c r="H7" s="28"/>
    </row>
    <row r="8" spans="1:8" ht="39" customHeight="1" x14ac:dyDescent="0.3">
      <c r="A8" s="25" t="s">
        <v>148</v>
      </c>
      <c r="B8" s="26" t="s">
        <v>124</v>
      </c>
      <c r="C8" s="27">
        <v>0.12923437500000001</v>
      </c>
      <c r="D8" s="27">
        <v>5103.9171675885</v>
      </c>
      <c r="E8" s="26">
        <v>6</v>
      </c>
      <c r="F8" s="26"/>
      <c r="G8" s="27">
        <v>659.60154520507001</v>
      </c>
      <c r="H8" s="28"/>
    </row>
    <row r="9" spans="1:8" ht="39" customHeight="1" x14ac:dyDescent="0.3">
      <c r="A9" s="25" t="s">
        <v>149</v>
      </c>
      <c r="B9" s="26" t="s">
        <v>124</v>
      </c>
      <c r="C9" s="27">
        <v>3.7687499999999999E-2</v>
      </c>
      <c r="D9" s="27">
        <v>818.22700652441995</v>
      </c>
      <c r="E9" s="26">
        <v>6</v>
      </c>
      <c r="F9" s="26"/>
      <c r="G9" s="27">
        <v>30.836930308389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1771.8352941175999</v>
      </c>
      <c r="E25" s="20">
        <v>116.25882352940999</v>
      </c>
      <c r="F25" s="20">
        <v>0</v>
      </c>
      <c r="G25" s="20">
        <v>0</v>
      </c>
      <c r="H25" s="20">
        <v>1888.0941176470999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837.89859935791003</v>
      </c>
      <c r="E26" s="20">
        <v>57.062050983612998</v>
      </c>
      <c r="F26" s="20">
        <v>0</v>
      </c>
      <c r="G26" s="20">
        <v>0</v>
      </c>
      <c r="H26" s="20">
        <v>894.96065034153003</v>
      </c>
    </row>
    <row r="27" spans="1:8" ht="16.95" customHeight="1" x14ac:dyDescent="0.3">
      <c r="A27" s="6"/>
      <c r="B27" s="9"/>
      <c r="C27" s="9" t="s">
        <v>28</v>
      </c>
      <c r="D27" s="20">
        <v>2609.7338934755999</v>
      </c>
      <c r="E27" s="20">
        <v>173.32087451301999</v>
      </c>
      <c r="F27" s="20">
        <v>0</v>
      </c>
      <c r="G27" s="20">
        <v>0</v>
      </c>
      <c r="H27" s="20">
        <v>2783.0547679885999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2609.7338934755999</v>
      </c>
      <c r="E43" s="20">
        <v>173.32087451301999</v>
      </c>
      <c r="F43" s="20">
        <v>0</v>
      </c>
      <c r="G43" s="20">
        <v>0</v>
      </c>
      <c r="H43" s="20">
        <v>2783.0547679885999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17.693181818182001</v>
      </c>
      <c r="E45" s="20">
        <v>0</v>
      </c>
      <c r="F45" s="20">
        <v>0</v>
      </c>
      <c r="G45" s="20">
        <v>0</v>
      </c>
      <c r="H45" s="20">
        <v>17.693181818182001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35.436705882353003</v>
      </c>
      <c r="E46" s="20">
        <v>2.3251764705881999</v>
      </c>
      <c r="F46" s="20">
        <v>0</v>
      </c>
      <c r="G46" s="20">
        <v>0</v>
      </c>
      <c r="H46" s="20">
        <v>37.761882352941001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16.757971987158001</v>
      </c>
      <c r="E47" s="20">
        <v>1.1412410196723</v>
      </c>
      <c r="F47" s="20">
        <v>0</v>
      </c>
      <c r="G47" s="20">
        <v>0</v>
      </c>
      <c r="H47" s="20">
        <v>17.899213006831001</v>
      </c>
    </row>
    <row r="48" spans="1:8" ht="16.95" customHeight="1" x14ac:dyDescent="0.3">
      <c r="A48" s="6"/>
      <c r="B48" s="9"/>
      <c r="C48" s="9" t="s">
        <v>45</v>
      </c>
      <c r="D48" s="20">
        <v>69.887859687692995</v>
      </c>
      <c r="E48" s="20">
        <v>3.4664174902605001</v>
      </c>
      <c r="F48" s="20">
        <v>0</v>
      </c>
      <c r="G48" s="20">
        <v>0</v>
      </c>
      <c r="H48" s="20">
        <v>73.354277177954003</v>
      </c>
    </row>
    <row r="49" spans="1:8" ht="16.95" customHeight="1" x14ac:dyDescent="0.3">
      <c r="A49" s="6"/>
      <c r="B49" s="9"/>
      <c r="C49" s="9" t="s">
        <v>46</v>
      </c>
      <c r="D49" s="20">
        <v>2679.6217531633001</v>
      </c>
      <c r="E49" s="20">
        <v>176.78729200328999</v>
      </c>
      <c r="F49" s="20">
        <v>0</v>
      </c>
      <c r="G49" s="20">
        <v>0</v>
      </c>
      <c r="H49" s="20">
        <v>2856.4090451665002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41.240010375742997</v>
      </c>
      <c r="E51" s="20">
        <v>1.5191059212858</v>
      </c>
      <c r="F51" s="20">
        <v>0</v>
      </c>
      <c r="G51" s="20">
        <v>0</v>
      </c>
      <c r="H51" s="20">
        <v>42.759116297029003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28.519040582386001</v>
      </c>
      <c r="H52" s="20">
        <v>28.519040582386001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2.6272058823529001</v>
      </c>
      <c r="H53" s="20">
        <v>2.6272058823529001</v>
      </c>
    </row>
    <row r="54" spans="1:8" ht="31.2" x14ac:dyDescent="0.3">
      <c r="A54" s="6">
        <v>9</v>
      </c>
      <c r="B54" s="6" t="s">
        <v>48</v>
      </c>
      <c r="C54" s="7" t="s">
        <v>54</v>
      </c>
      <c r="D54" s="20">
        <v>47.1697992</v>
      </c>
      <c r="E54" s="20">
        <v>3.0950424000000001</v>
      </c>
      <c r="F54" s="20">
        <v>0</v>
      </c>
      <c r="G54" s="20">
        <v>1.7272058823529</v>
      </c>
      <c r="H54" s="20">
        <v>51.992047482353001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54.076170833649002</v>
      </c>
      <c r="H55" s="20">
        <v>54.076170833649002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2.7212900618116</v>
      </c>
      <c r="H56" s="20">
        <v>2.7212900618116</v>
      </c>
    </row>
    <row r="57" spans="1:8" ht="16.95" customHeight="1" x14ac:dyDescent="0.3">
      <c r="A57" s="6"/>
      <c r="B57" s="9"/>
      <c r="C57" s="9" t="s">
        <v>58</v>
      </c>
      <c r="D57" s="20">
        <v>88.409809575742997</v>
      </c>
      <c r="E57" s="20">
        <v>4.6141483212857999</v>
      </c>
      <c r="F57" s="20">
        <v>0</v>
      </c>
      <c r="G57" s="20">
        <v>89.670913242552004</v>
      </c>
      <c r="H57" s="20">
        <v>182.69487113957999</v>
      </c>
    </row>
    <row r="58" spans="1:8" ht="16.95" customHeight="1" x14ac:dyDescent="0.3">
      <c r="A58" s="6"/>
      <c r="B58" s="9"/>
      <c r="C58" s="9" t="s">
        <v>59</v>
      </c>
      <c r="D58" s="20">
        <v>2768.031562739</v>
      </c>
      <c r="E58" s="20">
        <v>181.40144032456999</v>
      </c>
      <c r="F58" s="20">
        <v>0</v>
      </c>
      <c r="G58" s="20">
        <v>89.670913242552004</v>
      </c>
      <c r="H58" s="20">
        <v>3039.1039163061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2768.031562739</v>
      </c>
      <c r="E62" s="20">
        <v>181.40144032456999</v>
      </c>
      <c r="F62" s="20">
        <v>0</v>
      </c>
      <c r="G62" s="20">
        <v>89.670913242552004</v>
      </c>
      <c r="H62" s="20">
        <v>3039.1039163061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296.58133646113998</v>
      </c>
      <c r="H64" s="20">
        <v>296.58133646113998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177.44216959234001</v>
      </c>
      <c r="H65" s="20">
        <v>177.44216959234001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51.585997544736003</v>
      </c>
      <c r="H66" s="20">
        <v>51.585997544736003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525.60950359821004</v>
      </c>
      <c r="H67" s="20">
        <v>525.60950359821004</v>
      </c>
    </row>
    <row r="68" spans="1:8" ht="16.95" customHeight="1" x14ac:dyDescent="0.3">
      <c r="A68" s="6"/>
      <c r="B68" s="9"/>
      <c r="C68" s="9" t="s">
        <v>76</v>
      </c>
      <c r="D68" s="20">
        <v>2768.031562739</v>
      </c>
      <c r="E68" s="20">
        <v>181.40144032456999</v>
      </c>
      <c r="F68" s="20">
        <v>0</v>
      </c>
      <c r="G68" s="20">
        <v>615.28041684076004</v>
      </c>
      <c r="H68" s="20">
        <v>3564.7134199042998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83.040946882170005</v>
      </c>
      <c r="E70" s="20">
        <f>E68 * 3%</f>
        <v>5.4420432097370997</v>
      </c>
      <c r="F70" s="20">
        <f>F68 * 3%</f>
        <v>0</v>
      </c>
      <c r="G70" s="20">
        <f>G68 * 3%</f>
        <v>18.4584125052228</v>
      </c>
      <c r="H70" s="20">
        <f>SUM(D70:G70)</f>
        <v>106.94140259712989</v>
      </c>
    </row>
    <row r="71" spans="1:8" ht="16.95" customHeight="1" x14ac:dyDescent="0.3">
      <c r="A71" s="6"/>
      <c r="B71" s="9"/>
      <c r="C71" s="9" t="s">
        <v>72</v>
      </c>
      <c r="D71" s="20">
        <f>D70</f>
        <v>83.040946882170005</v>
      </c>
      <c r="E71" s="20">
        <f>E70</f>
        <v>5.4420432097370997</v>
      </c>
      <c r="F71" s="20">
        <f>F70</f>
        <v>0</v>
      </c>
      <c r="G71" s="20">
        <f>G70</f>
        <v>18.4584125052228</v>
      </c>
      <c r="H71" s="20">
        <f>SUM(D71:G71)</f>
        <v>106.94140259712989</v>
      </c>
    </row>
    <row r="72" spans="1:8" ht="16.95" customHeight="1" x14ac:dyDescent="0.3">
      <c r="A72" s="6"/>
      <c r="B72" s="9"/>
      <c r="C72" s="9" t="s">
        <v>71</v>
      </c>
      <c r="D72" s="20">
        <f>D71 + D68</f>
        <v>2851.07250962117</v>
      </c>
      <c r="E72" s="20">
        <f>E71 + E68</f>
        <v>186.8434835343071</v>
      </c>
      <c r="F72" s="20">
        <f>F71 + F68</f>
        <v>0</v>
      </c>
      <c r="G72" s="20">
        <f>G71 + G68</f>
        <v>633.73882934598282</v>
      </c>
      <c r="H72" s="20">
        <f>SUM(D72:G72)</f>
        <v>3671.6548225014594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570.21450192423401</v>
      </c>
      <c r="E74" s="20">
        <f>E72 * 20%</f>
        <v>37.368696706861421</v>
      </c>
      <c r="F74" s="20">
        <f>F72 * 20%</f>
        <v>0</v>
      </c>
      <c r="G74" s="20">
        <f>G72 * 20%</f>
        <v>126.74776586919657</v>
      </c>
      <c r="H74" s="20">
        <f>SUM(D74:G74)</f>
        <v>734.330964500292</v>
      </c>
    </row>
    <row r="75" spans="1:8" ht="16.95" customHeight="1" x14ac:dyDescent="0.3">
      <c r="A75" s="6"/>
      <c r="B75" s="9"/>
      <c r="C75" s="9" t="s">
        <v>67</v>
      </c>
      <c r="D75" s="20">
        <f>D74</f>
        <v>570.21450192423401</v>
      </c>
      <c r="E75" s="20">
        <f>E74</f>
        <v>37.368696706861421</v>
      </c>
      <c r="F75" s="20">
        <f>F74</f>
        <v>0</v>
      </c>
      <c r="G75" s="20">
        <f>G74</f>
        <v>126.74776586919657</v>
      </c>
      <c r="H75" s="20">
        <f>SUM(D75:G75)</f>
        <v>734.330964500292</v>
      </c>
    </row>
    <row r="76" spans="1:8" ht="16.95" customHeight="1" x14ac:dyDescent="0.3">
      <c r="A76" s="6"/>
      <c r="B76" s="9"/>
      <c r="C76" s="9" t="s">
        <v>66</v>
      </c>
      <c r="D76" s="20">
        <f>D75 + D72</f>
        <v>3421.2870115454039</v>
      </c>
      <c r="E76" s="20">
        <f>E75 + E72</f>
        <v>224.21218024116851</v>
      </c>
      <c r="F76" s="20">
        <f>F75 + F72</f>
        <v>0</v>
      </c>
      <c r="G76" s="20">
        <f>G75 + G72</f>
        <v>760.48659521517936</v>
      </c>
      <c r="H76" s="20">
        <f>SUM(D76:G76)</f>
        <v>4405.9857870017513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296.58133646113998</v>
      </c>
      <c r="H13" s="19">
        <v>296.58133646113998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296.58133646113998</v>
      </c>
      <c r="H14" s="19">
        <v>296.58133646113998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1771.8352941175999</v>
      </c>
      <c r="E13" s="19">
        <v>116.25882352940999</v>
      </c>
      <c r="F13" s="19">
        <v>0</v>
      </c>
      <c r="G13" s="19">
        <v>0</v>
      </c>
      <c r="H13" s="19">
        <v>1888.0941176470999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1771.8352941175999</v>
      </c>
      <c r="E14" s="19">
        <v>116.25882352940999</v>
      </c>
      <c r="F14" s="19">
        <v>0</v>
      </c>
      <c r="G14" s="19">
        <v>0</v>
      </c>
      <c r="H14" s="19">
        <v>1888.0941176470999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0</v>
      </c>
      <c r="E13" s="19">
        <v>0</v>
      </c>
      <c r="F13" s="19">
        <v>0</v>
      </c>
      <c r="G13" s="19">
        <v>2.6272058823529001</v>
      </c>
      <c r="H13" s="19">
        <v>2.6272058823529001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2.6272058823529001</v>
      </c>
      <c r="H14" s="19">
        <v>2.6272058823529001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99</v>
      </c>
      <c r="D13" s="19">
        <v>0</v>
      </c>
      <c r="E13" s="19">
        <v>0</v>
      </c>
      <c r="F13" s="19">
        <v>0</v>
      </c>
      <c r="G13" s="19">
        <v>177.44216959234001</v>
      </c>
      <c r="H13" s="19">
        <v>177.44216959234001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177.44216959234001</v>
      </c>
      <c r="H14" s="19">
        <v>177.44216959234001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7" sqref="C1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837.89859935791003</v>
      </c>
      <c r="E13" s="19">
        <v>57.062050983612998</v>
      </c>
      <c r="F13" s="19">
        <v>0</v>
      </c>
      <c r="G13" s="19">
        <v>0</v>
      </c>
      <c r="H13" s="19">
        <v>894.96065034153003</v>
      </c>
      <c r="J13" s="5"/>
    </row>
    <row r="14" spans="1:14" ht="16.95" customHeight="1" x14ac:dyDescent="0.3">
      <c r="A14" s="6"/>
      <c r="B14" s="9"/>
      <c r="C14" s="9" t="s">
        <v>88</v>
      </c>
      <c r="D14" s="19">
        <v>837.89859935791003</v>
      </c>
      <c r="E14" s="19">
        <v>57.062050983612998</v>
      </c>
      <c r="F14" s="19">
        <v>0</v>
      </c>
      <c r="G14" s="19">
        <v>0</v>
      </c>
      <c r="H14" s="19">
        <v>894.96065034153003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6" sqref="C1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2.7212900618116</v>
      </c>
      <c r="H13" s="19">
        <v>2.7212900618116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2.7212900618116</v>
      </c>
      <c r="H14" s="19">
        <v>2.7212900618116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6-07-01</vt:lpstr>
      <vt:lpstr>ОСР 6-12-01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2025-11-19T07:58:06Z</dcterms:modified>
</cp:coreProperties>
</file>